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910" windowHeight="9060"/>
  </bookViews>
  <sheets>
    <sheet name="Теплоноситель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Теплоноситель!$E$7:$G$7</definedName>
    <definedName name="kind_of_activity" localSheetId="0">[4]TEHSHEET!$B$19:$B$25</definedName>
  </definedNames>
  <calcPr calcId="124519"/>
</workbook>
</file>

<file path=xl/calcChain.xml><?xml version="1.0" encoding="utf-8"?>
<calcChain xmlns="http://schemas.openxmlformats.org/spreadsheetml/2006/main">
  <c r="E39" i="1"/>
  <c r="E37"/>
  <c r="E38" s="1"/>
  <c r="G36"/>
  <c r="G37" s="1"/>
  <c r="F36"/>
  <c r="F37" s="1"/>
  <c r="G35"/>
  <c r="G23"/>
  <c r="G22"/>
  <c r="G21"/>
  <c r="G19"/>
  <c r="G9"/>
  <c r="F9"/>
  <c r="E9"/>
  <c r="G8"/>
  <c r="F8"/>
  <c r="E8"/>
  <c r="F6"/>
  <c r="B6"/>
  <c r="D6" s="1"/>
  <c r="G6" s="1"/>
</calcChain>
</file>

<file path=xl/comments1.xml><?xml version="1.0" encoding="utf-8"?>
<comments xmlns="http://schemas.openxmlformats.org/spreadsheetml/2006/main">
  <authors>
    <author>Вектор</author>
    <author>korotkova_yun</author>
  </authors>
  <commentLis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Вектор:</t>
        </r>
        <r>
          <rPr>
            <sz val="8"/>
            <color indexed="81"/>
            <rFont val="Tahoma"/>
            <family val="2"/>
            <charset val="204"/>
          </rPr>
          <t xml:space="preserve">
25 тыс плюсую к ПО сторонников т.ю к. реальные потери больше утверждаемых</t>
        </r>
      </text>
    </comment>
    <comment ref="G10" authorId="0">
      <text>
        <r>
          <rPr>
            <b/>
            <sz val="8"/>
            <color indexed="81"/>
            <rFont val="Tahoma"/>
            <family val="2"/>
            <charset val="204"/>
          </rPr>
          <t>Вектор:</t>
        </r>
        <r>
          <rPr>
            <sz val="8"/>
            <color indexed="81"/>
            <rFont val="Tahoma"/>
            <family val="2"/>
            <charset val="204"/>
          </rPr>
          <t xml:space="preserve">
25 тыс плюсую к ПО сторонников т.ю к. реальные потери больше утверждаемых</t>
        </r>
      </text>
    </comment>
    <comment ref="G21" authorId="1">
      <text>
        <r>
          <rPr>
            <b/>
            <sz val="10"/>
            <color indexed="81"/>
            <rFont val="Tahoma"/>
            <family val="2"/>
            <charset val="204"/>
          </rPr>
          <t>korotkova_yun:</t>
        </r>
        <r>
          <rPr>
            <sz val="10"/>
            <color indexed="81"/>
            <rFont val="Tahoma"/>
            <family val="2"/>
            <charset val="204"/>
          </rPr>
          <t xml:space="preserve">
расход ЭЭ по подъем воды через ВНС</t>
        </r>
      </text>
    </comment>
    <comment ref="G22" authorId="1">
      <text>
        <r>
          <rPr>
            <b/>
            <sz val="10"/>
            <color indexed="81"/>
            <rFont val="Tahoma"/>
            <family val="2"/>
            <charset val="204"/>
          </rPr>
          <t>korotkova_yun:</t>
        </r>
        <r>
          <rPr>
            <sz val="10"/>
            <color indexed="81"/>
            <rFont val="Tahoma"/>
            <family val="2"/>
            <charset val="204"/>
          </rPr>
          <t xml:space="preserve">
отнесла покупку объема горячей воды и потери по хол.воде</t>
        </r>
      </text>
    </comment>
    <comment ref="F31" authorId="0">
      <text>
        <r>
          <rPr>
            <b/>
            <sz val="8"/>
            <color indexed="81"/>
            <rFont val="Tahoma"/>
            <family val="2"/>
            <charset val="204"/>
          </rPr>
          <t>Вектор:</t>
        </r>
        <r>
          <rPr>
            <sz val="8"/>
            <color indexed="81"/>
            <rFont val="Tahoma"/>
            <family val="2"/>
            <charset val="204"/>
          </rPr>
          <t xml:space="preserve">
взял 70% на УПХ т.к. нет времени реально подсчитывать </t>
        </r>
      </text>
    </comment>
    <comment ref="G31" authorId="0">
      <text>
        <r>
          <rPr>
            <b/>
            <sz val="8"/>
            <color indexed="81"/>
            <rFont val="Tahoma"/>
            <family val="2"/>
            <charset val="204"/>
          </rPr>
          <t>Вектор:</t>
        </r>
        <r>
          <rPr>
            <sz val="8"/>
            <color indexed="81"/>
            <rFont val="Tahoma"/>
            <family val="2"/>
            <charset val="204"/>
          </rPr>
          <t xml:space="preserve">
взял 70% на УПХ т.к. нет времени реально подсчитывать </t>
        </r>
      </text>
    </comment>
  </commentList>
</comments>
</file>

<file path=xl/sharedStrings.xml><?xml version="1.0" encoding="utf-8"?>
<sst xmlns="http://schemas.openxmlformats.org/spreadsheetml/2006/main" count="130" uniqueCount="98">
  <si>
    <t>Информация об основных планируемых показателях  финансово-хозяйственной деятельности ФБУН ГНЦ ВБ "Вектор" , включая структуру основных производственных затрат в части регулируемой деятельности по производству теплоносителя в 2015 год.</t>
  </si>
  <si>
    <t>№ п/п</t>
  </si>
  <si>
    <t>Наименование показателя</t>
  </si>
  <si>
    <t>Единица измерения</t>
  </si>
  <si>
    <t>Проект предприятия на 2015 год</t>
  </si>
  <si>
    <t>Утверждено Департаментом по тарифам НСО</t>
  </si>
  <si>
    <t>Фактические показатели за 2015 год</t>
  </si>
  <si>
    <t>вид регулируемой деятельности (производство, передача и сбыт тепловой энергии)</t>
  </si>
  <si>
    <t>x</t>
  </si>
  <si>
    <t>производство (некомбинированная выработка)+передача+сбыт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</si>
  <si>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</si>
  <si>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</si>
  <si>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</si>
  <si>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</si>
  <si>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</si>
  <si>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</si>
  <si>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</si>
  <si>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</si>
  <si>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 xml:space="preserve"> природный газ</t>
  </si>
  <si>
    <t>Стоимость</t>
  </si>
  <si>
    <t>Объем</t>
  </si>
  <si>
    <t>тыс.м3</t>
  </si>
  <si>
    <t>0</t>
  </si>
  <si>
    <t>Стоимость 1й единицы объема</t>
  </si>
  <si>
    <t>Способ приобретения</t>
  </si>
  <si>
    <t>покупка в ООО "Газпром межрегионгаз Новосибирск" (единственный поставщик)</t>
  </si>
  <si>
    <t>3.2.2</t>
  </si>
  <si>
    <t>мазут</t>
  </si>
  <si>
    <t>тыс.тонн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</si>
  <si>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</si>
  <si>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</si>
  <si>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</si>
  <si>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стоимости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</si>
  <si>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</si>
  <si>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</si>
  <si>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</si>
  <si>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</si>
  <si>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</si>
  <si>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</si>
  <si>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</si>
  <si>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</si>
  <si>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</si>
  <si>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>расходы на амортизацию основных производственных средств</t>
  </si>
  <si>
    <t>3.6.1</t>
  </si>
  <si>
    <t>аренда имущества, используемого в технологическом процессе</t>
  </si>
  <si>
    <t>3.7</t>
  </si>
  <si>
    <t>общепроизводственные (цеховые) расходы, в том числе:</t>
  </si>
  <si>
    <t>3.7.1</t>
  </si>
  <si>
    <t>расходы на оплату труда</t>
  </si>
  <si>
    <t>3.7.2</t>
  </si>
  <si>
    <t>отчисления на социальные нужды</t>
  </si>
  <si>
    <t>3.8</t>
  </si>
  <si>
    <t>общехозяйственные (управленческие) расходы</t>
  </si>
  <si>
    <t>3.9</t>
  </si>
  <si>
    <t>расходы на ремонт (капитальный и текущий) основных производственных средств</t>
  </si>
  <si>
    <t>3.9.1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</si>
  <si>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</si>
  <si>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</si>
  <si>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установленная тепловая мощность</t>
  </si>
  <si>
    <t>Гкал/ч</t>
  </si>
  <si>
    <t>4.1</t>
  </si>
  <si>
    <t>распологаемая тепловая мощность</t>
  </si>
  <si>
    <t>5</t>
  </si>
  <si>
    <t>присоединенная нагрузка</t>
  </si>
  <si>
    <t>6</t>
  </si>
  <si>
    <t>объем вырабатываемой регулируемой организацией теплоносителя</t>
  </si>
  <si>
    <t>тыс. Гкал</t>
  </si>
  <si>
    <t>7</t>
  </si>
  <si>
    <t>объем теплоносителя, отпускаемого потребителям, в том числе:</t>
  </si>
  <si>
    <t>7.1</t>
  </si>
  <si>
    <t>по приборам учета</t>
  </si>
  <si>
    <t>7.2</t>
  </si>
  <si>
    <t>по нормативам потребления</t>
  </si>
  <si>
    <t>8</t>
  </si>
  <si>
    <t>технологические потери тепловой энергии при передаче по тепловым сетям</t>
  </si>
  <si>
    <t>%</t>
  </si>
  <si>
    <t>9</t>
  </si>
  <si>
    <t>протяженность магистральных сетей и тепловых вводов (в однотрубном исчислении)</t>
  </si>
  <si>
    <t>км</t>
  </si>
  <si>
    <t>10</t>
  </si>
  <si>
    <t>протяженность разводящих сетей (в однотрубном исчислении)</t>
  </si>
  <si>
    <t>11</t>
  </si>
  <si>
    <t>количество тепловых станций и котельных</t>
  </si>
  <si>
    <t>ед.</t>
  </si>
  <si>
    <t>12</t>
  </si>
  <si>
    <t>количество тепловых пунктов</t>
  </si>
  <si>
    <t>13</t>
  </si>
  <si>
    <t>среднесписочная численность основного производственного персонала</t>
  </si>
  <si>
    <t>чел.</t>
  </si>
  <si>
    <t>14</t>
  </si>
  <si>
    <t>удельный расход условного топлива на единицу тепловой энергии, отпускаемой в тепловую сеть</t>
  </si>
  <si>
    <t>кг у.т./Гкал</t>
  </si>
  <si>
    <t>15</t>
  </si>
  <si>
    <t>удельный расход электрической энергии на единицу тепловой энергии, отпускаемой в тепловую сеть</t>
  </si>
  <si>
    <t>кВт*ч/Гкал</t>
  </si>
  <si>
    <t>16</t>
  </si>
  <si>
    <t>удельный расход холодной воды на единицу тепловой энергии, отпускаемой в тепловую сеть</t>
  </si>
  <si>
    <t>куб.м/Гкал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</si>
</sst>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4">
    <font>
      <sz val="10"/>
      <name val="Arial"/>
    </font>
    <font>
      <sz val="10"/>
      <name val="Arial Cyr"/>
      <charset val="204"/>
    </font>
    <font>
      <b/>
      <sz val="12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color indexed="12"/>
      <name val="Tahoma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2" fillId="0" borderId="0" xfId="1" applyFont="1" applyAlignment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49" fontId="4" fillId="0" borderId="16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/>
    <xf numFmtId="0" fontId="4" fillId="0" borderId="1" xfId="0" applyFont="1" applyFill="1" applyBorder="1" applyAlignment="1" applyProtection="1">
      <alignment horizontal="left" vertical="center" wrapText="1" indent="1"/>
    </xf>
    <xf numFmtId="0" fontId="4" fillId="0" borderId="3" xfId="0" applyFont="1" applyFill="1" applyBorder="1" applyAlignment="1" applyProtection="1">
      <alignment horizontal="left" vertical="center" wrapText="1" inden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left" vertical="center" wrapText="1" indent="2"/>
      <protection locked="0"/>
    </xf>
    <xf numFmtId="0" fontId="4" fillId="0" borderId="20" xfId="0" applyFont="1" applyFill="1" applyBorder="1" applyAlignment="1" applyProtection="1">
      <alignment vertical="center" wrapText="1"/>
    </xf>
    <xf numFmtId="49" fontId="4" fillId="0" borderId="21" xfId="0" applyNumberFormat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left" vertical="center" wrapText="1" indent="2"/>
      <protection locked="0"/>
    </xf>
    <xf numFmtId="0" fontId="4" fillId="0" borderId="19" xfId="0" applyFont="1" applyFill="1" applyBorder="1" applyAlignment="1" applyProtection="1">
      <alignment vertical="center" wrapText="1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/>
      <protection locked="0"/>
    </xf>
    <xf numFmtId="4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4" fontId="5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left" vertical="center" wrapText="1" indent="2"/>
      <protection locked="0"/>
    </xf>
    <xf numFmtId="0" fontId="4" fillId="0" borderId="23" xfId="0" applyFont="1" applyFill="1" applyBorder="1" applyAlignment="1" applyProtection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</xf>
    <xf numFmtId="164" fontId="5" fillId="0" borderId="24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4" fontId="5" fillId="0" borderId="15" xfId="0" applyNumberFormat="1" applyFont="1" applyFill="1" applyBorder="1" applyAlignment="1" applyProtection="1">
      <alignment horizontal="center" vertical="center"/>
      <protection locked="0"/>
    </xf>
    <xf numFmtId="4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 indent="2"/>
    </xf>
    <xf numFmtId="0" fontId="4" fillId="0" borderId="3" xfId="0" applyFont="1" applyFill="1" applyBorder="1" applyAlignment="1" applyProtection="1">
      <alignment horizontal="left" vertical="center" wrapText="1" indent="2"/>
    </xf>
    <xf numFmtId="165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3" fontId="7" fillId="0" borderId="17" xfId="0" applyNumberFormat="1" applyFont="1" applyFill="1" applyBorder="1" applyAlignment="1" applyProtection="1">
      <alignment horizontal="center" vertical="center"/>
      <protection locked="0"/>
    </xf>
    <xf numFmtId="3" fontId="6" fillId="0" borderId="17" xfId="0" applyNumberFormat="1" applyFont="1" applyFill="1" applyBorder="1" applyAlignment="1" applyProtection="1">
      <alignment horizontal="center" vertical="center"/>
      <protection locked="0"/>
    </xf>
    <xf numFmtId="164" fontId="7" fillId="0" borderId="17" xfId="0" applyNumberFormat="1" applyFont="1" applyFill="1" applyBorder="1" applyAlignment="1" applyProtection="1">
      <alignment horizontal="center" vertical="center"/>
      <protection locked="0"/>
    </xf>
    <xf numFmtId="164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/>
    <xf numFmtId="4" fontId="4" fillId="0" borderId="17" xfId="0" applyNumberFormat="1" applyFont="1" applyFill="1" applyBorder="1" applyAlignment="1" applyProtection="1">
      <alignment horizontal="center" vertical="center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49" fontId="4" fillId="0" borderId="26" xfId="0" applyNumberFormat="1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4" fontId="4" fillId="0" borderId="29" xfId="0" applyNumberFormat="1" applyFont="1" applyFill="1" applyBorder="1" applyAlignment="1" applyProtection="1">
      <alignment horizontal="center" vertical="center"/>
      <protection locked="0"/>
    </xf>
    <xf numFmtId="4" fontId="6" fillId="0" borderId="29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ЖКУ_проект3" xfId="2"/>
    <cellStyle name="Обычный_тариф 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9;&#1062;&#1045;&#1053;&#1050;&#1054;/&#1042;&#1045;&#1050;&#1058;&#1054;&#1056;/&#1054;&#1041;&#1066;&#1045;&#1052;&#1067;/&#1054;&#1073;&#1098;&#1077;&#1084;&#1099;,%20&#1055;&#1086;&#1090;&#1077;&#1088;&#1080;%20&#1042;&#1077;&#1082;&#1090;&#1086;&#1088;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9;&#1062;&#1045;&#1053;&#1050;&#1054;/&#1056;&#1040;&#1057;&#1050;&#1056;&#1067;&#1058;&#1048;&#1045;%20&#1080;&#1085;&#1092;&#1086;&#1088;&#1084;&#1072;&#1094;&#1080;&#1080;/&#1056;&#1072;&#1089;&#1082;&#1088;&#1099;&#1090;&#1080;&#1077;%20&#1080;&#1085;&#1092;&#1086;&#1088;&#1084;&#1072;&#1094;&#1080;&#1080;%202014&#1075;/&#1055;&#1086;&#1082;&#1072;&#1079;&#1072;&#1090;&#1077;&#1083;&#1080;%20&#1076;&#1077;&#1103;&#1090;&#1077;&#1083;&#1100;&#1085;&#1086;&#1089;&#1090;&#1080;%20&#1079;&#1072;%202014%20&#1087;&#1083;&#1072;&#1085;%20&#1092;&#1072;&#1082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9;&#1062;&#1045;&#1053;&#1050;&#1054;/&#1058;&#1045;&#1055;&#1051;&#1054;/&#1056;&#1069;&#1050;%202014/&#1052;&#1072;&#1079;&#1091;&#1090;,%20&#1089;&#1086;&#1083;&#1100;%20&#1092;&#1072;&#1082;&#1090;%20&#1079;&#1072;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9;&#1062;&#1045;&#1053;&#1050;&#1054;/&#1056;&#1040;&#1057;&#1050;&#1056;&#1067;&#1058;&#1048;&#1045;%20&#1080;&#1085;&#1092;&#1086;&#1088;&#1084;&#1072;&#1094;&#1080;&#1080;/&#1056;&#1072;&#1089;&#1082;&#1088;&#1099;&#1090;&#1080;&#1077;%20&#1080;&#1085;&#1092;&#1086;&#1088;&#1084;&#1072;&#1094;&#1080;&#1080;%202014&#1075;/&#1086;&#1090;&#1095;&#1077;&#1090;%20&#1079;&#1072;%202009&#1075;%20&#1087;&#1086;%20&#1090;&#1077;&#1087;&#1083;&#10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тепло 2014"/>
      <sheetName val="Потери Вода 2014"/>
      <sheetName val="Тепло Вода Стоки Эл. эн."/>
      <sheetName val="Мазут 2013"/>
      <sheetName val="Тех. и бух."/>
    </sheetNames>
    <sheetDataSet>
      <sheetData sheetId="0"/>
      <sheetData sheetId="1"/>
      <sheetData sheetId="2">
        <row r="25">
          <cell r="B25">
            <v>1973014.308</v>
          </cell>
          <cell r="D25">
            <v>352596.64600000001</v>
          </cell>
          <cell r="E25">
            <v>62124.56</v>
          </cell>
          <cell r="F25">
            <v>5595708.9293200001</v>
          </cell>
        </row>
      </sheetData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произв-во"/>
      <sheetName val="Тепло передача"/>
      <sheetName val="Теплоноситель"/>
      <sheetName val="Вода"/>
      <sheetName val="Стоки"/>
      <sheetName val="Лист1"/>
    </sheetNames>
    <sheetDataSet>
      <sheetData sheetId="0"/>
      <sheetData sheetId="1"/>
      <sheetData sheetId="2"/>
      <sheetData sheetId="3">
        <row r="16">
          <cell r="F16">
            <v>655.42349999999999</v>
          </cell>
          <cell r="G16">
            <v>594.86236860000008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L12">
            <v>720338.98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J68"/>
  <sheetViews>
    <sheetView tabSelected="1" workbookViewId="0">
      <selection activeCell="G1" sqref="G1"/>
    </sheetView>
  </sheetViews>
  <sheetFormatPr defaultColWidth="9.140625" defaultRowHeight="12.75"/>
  <cols>
    <col min="2" max="2" width="17.85546875" customWidth="1"/>
    <col min="3" max="3" width="19.140625" customWidth="1"/>
    <col min="4" max="4" width="10.42578125" customWidth="1"/>
    <col min="5" max="5" width="21.5703125" customWidth="1"/>
    <col min="6" max="7" width="21" customWidth="1"/>
    <col min="8" max="8" width="12.7109375" customWidth="1"/>
  </cols>
  <sheetData>
    <row r="1" spans="1:10" ht="15.75">
      <c r="F1" s="1"/>
      <c r="G1" s="1"/>
    </row>
    <row r="3" spans="1:10" ht="38.25" customHeight="1">
      <c r="A3" s="2" t="s">
        <v>0</v>
      </c>
      <c r="B3" s="3"/>
      <c r="C3" s="3"/>
      <c r="D3" s="3"/>
      <c r="E3" s="3"/>
      <c r="F3" s="3"/>
      <c r="G3" s="4"/>
    </row>
    <row r="4" spans="1:10" ht="13.5" thickBot="1">
      <c r="A4" s="5">
        <v>3</v>
      </c>
      <c r="B4" s="5"/>
      <c r="C4" s="5"/>
      <c r="D4" s="5"/>
      <c r="E4" s="5"/>
      <c r="F4" s="5"/>
      <c r="G4" s="5"/>
    </row>
    <row r="5" spans="1:10" ht="34.5" thickBot="1">
      <c r="A5" s="6" t="s">
        <v>1</v>
      </c>
      <c r="B5" s="7" t="s">
        <v>2</v>
      </c>
      <c r="C5" s="8"/>
      <c r="D5" s="9" t="s">
        <v>3</v>
      </c>
      <c r="E5" s="10" t="s">
        <v>4</v>
      </c>
      <c r="F5" s="11" t="s">
        <v>5</v>
      </c>
      <c r="G5" s="11" t="s">
        <v>6</v>
      </c>
    </row>
    <row r="6" spans="1:10" ht="13.5" thickBot="1">
      <c r="A6" s="12">
        <v>1</v>
      </c>
      <c r="B6" s="7">
        <f>A6+1</f>
        <v>2</v>
      </c>
      <c r="C6" s="8"/>
      <c r="D6" s="13">
        <f>B6+1</f>
        <v>3</v>
      </c>
      <c r="E6" s="10"/>
      <c r="F6" s="11">
        <f>C6+1</f>
        <v>1</v>
      </c>
      <c r="G6" s="11">
        <f>D6+1</f>
        <v>4</v>
      </c>
    </row>
    <row r="7" spans="1:10" s="19" customFormat="1" ht="60.75" customHeight="1">
      <c r="A7" s="14">
        <v>1</v>
      </c>
      <c r="B7" s="15" t="s">
        <v>7</v>
      </c>
      <c r="C7" s="16"/>
      <c r="D7" s="17" t="s">
        <v>8</v>
      </c>
      <c r="E7" s="18" t="s">
        <v>9</v>
      </c>
      <c r="F7" s="18" t="s">
        <v>9</v>
      </c>
      <c r="G7" s="18" t="s">
        <v>9</v>
      </c>
    </row>
    <row r="8" spans="1:10" s="19" customFormat="1" ht="12.75" customHeight="1">
      <c r="A8" s="20">
        <v>2</v>
      </c>
      <c r="B8" s="21" t="s">
        <v>10</v>
      </c>
      <c r="C8" s="22"/>
      <c r="D8" s="23" t="s">
        <v>11</v>
      </c>
      <c r="E8" s="24">
        <f>E9</f>
        <v>12515.33</v>
      </c>
      <c r="F8" s="24">
        <f>F9</f>
        <v>8397.1</v>
      </c>
      <c r="G8" s="24">
        <f>'[1]Тепло Вода Стоки Эл. эн.'!$F$25/1000</f>
        <v>5595.7089293199997</v>
      </c>
      <c r="H8" s="25"/>
    </row>
    <row r="9" spans="1:10" s="19" customFormat="1" ht="38.25" customHeight="1">
      <c r="A9" s="20">
        <v>3</v>
      </c>
      <c r="B9" s="21" t="s">
        <v>12</v>
      </c>
      <c r="C9" s="22"/>
      <c r="D9" s="23" t="s">
        <v>11</v>
      </c>
      <c r="E9" s="24">
        <f>E11+E19+E22+E23+E24+E26+E29+E30</f>
        <v>12515.33</v>
      </c>
      <c r="F9" s="24">
        <f>F11+F19+F22+F23+F24+F26+F29+F30</f>
        <v>8397.1</v>
      </c>
      <c r="G9" s="24">
        <f>G19+G22+G23</f>
        <v>5841.3662874940001</v>
      </c>
      <c r="H9" s="25"/>
      <c r="I9" s="25"/>
      <c r="J9" s="25"/>
    </row>
    <row r="10" spans="1:10" s="19" customFormat="1" ht="24.75" customHeight="1">
      <c r="A10" s="20" t="s">
        <v>13</v>
      </c>
      <c r="B10" s="26" t="s">
        <v>14</v>
      </c>
      <c r="C10" s="27"/>
      <c r="D10" s="23" t="s">
        <v>11</v>
      </c>
      <c r="E10" s="28">
        <v>0</v>
      </c>
      <c r="F10" s="28">
        <v>0</v>
      </c>
      <c r="G10" s="24"/>
      <c r="H10" s="25"/>
      <c r="I10" s="25"/>
    </row>
    <row r="11" spans="1:10" s="19" customFormat="1">
      <c r="A11" s="20" t="s">
        <v>15</v>
      </c>
      <c r="B11" s="26" t="s">
        <v>16</v>
      </c>
      <c r="C11" s="27"/>
      <c r="D11" s="23" t="s">
        <v>11</v>
      </c>
      <c r="E11" s="28">
        <v>0</v>
      </c>
      <c r="F11" s="29">
        <v>0</v>
      </c>
      <c r="G11" s="30"/>
    </row>
    <row r="12" spans="1:10" s="19" customFormat="1">
      <c r="A12" s="31" t="s">
        <v>17</v>
      </c>
      <c r="B12" s="32" t="s">
        <v>18</v>
      </c>
      <c r="C12" s="33" t="s">
        <v>19</v>
      </c>
      <c r="D12" s="23" t="s">
        <v>11</v>
      </c>
      <c r="E12" s="28">
        <v>0</v>
      </c>
      <c r="F12" s="29">
        <v>0</v>
      </c>
      <c r="G12" s="30"/>
      <c r="H12" s="25"/>
    </row>
    <row r="13" spans="1:10" s="19" customFormat="1">
      <c r="A13" s="34"/>
      <c r="B13" s="35"/>
      <c r="C13" s="36" t="s">
        <v>20</v>
      </c>
      <c r="D13" s="37" t="s">
        <v>21</v>
      </c>
      <c r="E13" s="38" t="s">
        <v>22</v>
      </c>
      <c r="F13" s="39">
        <v>0</v>
      </c>
      <c r="G13" s="40"/>
    </row>
    <row r="14" spans="1:10" s="19" customFormat="1" ht="26.25" customHeight="1">
      <c r="A14" s="34"/>
      <c r="B14" s="35"/>
      <c r="C14" s="33" t="s">
        <v>23</v>
      </c>
      <c r="D14" s="23" t="s">
        <v>11</v>
      </c>
      <c r="E14" s="41">
        <v>0</v>
      </c>
      <c r="F14" s="42">
        <v>0</v>
      </c>
      <c r="G14" s="43"/>
      <c r="I14" s="25"/>
    </row>
    <row r="15" spans="1:10" s="19" customFormat="1" ht="18" customHeight="1">
      <c r="A15" s="44"/>
      <c r="B15" s="45"/>
      <c r="C15" s="36" t="s">
        <v>24</v>
      </c>
      <c r="D15" s="46" t="s">
        <v>8</v>
      </c>
      <c r="E15" s="47" t="s">
        <v>25</v>
      </c>
      <c r="F15" s="47"/>
      <c r="G15" s="48"/>
    </row>
    <row r="16" spans="1:10" s="19" customFormat="1">
      <c r="A16" s="31" t="s">
        <v>26</v>
      </c>
      <c r="B16" s="32" t="s">
        <v>27</v>
      </c>
      <c r="C16" s="33" t="s">
        <v>19</v>
      </c>
      <c r="D16" s="23" t="s">
        <v>11</v>
      </c>
      <c r="E16" s="49">
        <v>0</v>
      </c>
      <c r="F16" s="50">
        <v>0</v>
      </c>
      <c r="G16" s="40"/>
    </row>
    <row r="17" spans="1:7" s="19" customFormat="1">
      <c r="A17" s="34"/>
      <c r="B17" s="35"/>
      <c r="C17" s="36" t="s">
        <v>20</v>
      </c>
      <c r="D17" s="37" t="s">
        <v>28</v>
      </c>
      <c r="E17" s="38" t="s">
        <v>22</v>
      </c>
      <c r="F17" s="39">
        <v>0</v>
      </c>
      <c r="G17" s="40"/>
    </row>
    <row r="18" spans="1:7" s="19" customFormat="1" ht="27" customHeight="1">
      <c r="A18" s="44"/>
      <c r="B18" s="45"/>
      <c r="C18" s="33" t="s">
        <v>23</v>
      </c>
      <c r="D18" s="23" t="s">
        <v>11</v>
      </c>
      <c r="E18" s="51">
        <v>0</v>
      </c>
      <c r="F18" s="42">
        <v>0</v>
      </c>
      <c r="G18" s="43"/>
    </row>
    <row r="19" spans="1:7" s="19" customFormat="1" ht="45.75" customHeight="1">
      <c r="A19" s="20" t="s">
        <v>29</v>
      </c>
      <c r="B19" s="26" t="s">
        <v>30</v>
      </c>
      <c r="C19" s="27"/>
      <c r="D19" s="23" t="s">
        <v>11</v>
      </c>
      <c r="E19" s="52">
        <v>0</v>
      </c>
      <c r="F19" s="53">
        <v>0</v>
      </c>
      <c r="G19" s="54">
        <f>G20*G21</f>
        <v>127.7839872539998</v>
      </c>
    </row>
    <row r="20" spans="1:7" s="19" customFormat="1" ht="12.75" customHeight="1">
      <c r="A20" s="14" t="s">
        <v>31</v>
      </c>
      <c r="B20" s="55" t="s">
        <v>32</v>
      </c>
      <c r="C20" s="56"/>
      <c r="D20" s="23" t="s">
        <v>33</v>
      </c>
      <c r="E20" s="52">
        <v>0</v>
      </c>
      <c r="F20" s="57">
        <v>0</v>
      </c>
      <c r="G20" s="54">
        <v>2.11</v>
      </c>
    </row>
    <row r="21" spans="1:7" s="19" customFormat="1" ht="24.75" customHeight="1">
      <c r="A21" s="20" t="s">
        <v>34</v>
      </c>
      <c r="B21" s="55" t="s">
        <v>35</v>
      </c>
      <c r="C21" s="56"/>
      <c r="D21" s="23" t="s">
        <v>36</v>
      </c>
      <c r="E21" s="41">
        <v>0</v>
      </c>
      <c r="F21" s="29">
        <v>0</v>
      </c>
      <c r="G21" s="24">
        <f>[2]Вода!F16-[2]Вода!G16</f>
        <v>60.561131399999908</v>
      </c>
    </row>
    <row r="22" spans="1:7" s="19" customFormat="1" ht="25.5" customHeight="1">
      <c r="A22" s="20" t="s">
        <v>37</v>
      </c>
      <c r="B22" s="26" t="s">
        <v>38</v>
      </c>
      <c r="C22" s="27"/>
      <c r="D22" s="23" t="s">
        <v>11</v>
      </c>
      <c r="E22" s="23">
        <v>11825.86</v>
      </c>
      <c r="F22" s="24">
        <v>7707.6</v>
      </c>
      <c r="G22" s="24">
        <f>'[1]Тепло Вода Стоки Эл. эн.'!$D$25/1000*12.04+'[1]Тепло Вода Стоки Эл. эн.'!$E$25/1000*12.04</f>
        <v>4993.2433202399998</v>
      </c>
    </row>
    <row r="23" spans="1:7" s="19" customFormat="1" ht="25.5" customHeight="1">
      <c r="A23" s="20" t="s">
        <v>39</v>
      </c>
      <c r="B23" s="26" t="s">
        <v>40</v>
      </c>
      <c r="C23" s="27"/>
      <c r="D23" s="23" t="s">
        <v>11</v>
      </c>
      <c r="E23" s="23">
        <v>689.47</v>
      </c>
      <c r="F23" s="24">
        <v>689.5</v>
      </c>
      <c r="G23" s="24">
        <f>[3]TDSheet!$L$12/1000</f>
        <v>720.33897999999999</v>
      </c>
    </row>
    <row r="24" spans="1:7" s="19" customFormat="1" ht="24.75" customHeight="1">
      <c r="A24" s="20" t="s">
        <v>41</v>
      </c>
      <c r="B24" s="26" t="s">
        <v>42</v>
      </c>
      <c r="C24" s="27"/>
      <c r="D24" s="23" t="s">
        <v>11</v>
      </c>
      <c r="E24" s="41">
        <v>0</v>
      </c>
      <c r="F24" s="29">
        <v>0</v>
      </c>
      <c r="G24" s="30"/>
    </row>
    <row r="25" spans="1:7" s="19" customFormat="1" ht="24" customHeight="1">
      <c r="A25" s="20" t="s">
        <v>43</v>
      </c>
      <c r="B25" s="55" t="s">
        <v>44</v>
      </c>
      <c r="C25" s="56"/>
      <c r="D25" s="23" t="s">
        <v>11</v>
      </c>
      <c r="E25" s="41">
        <v>0</v>
      </c>
      <c r="F25" s="29">
        <v>0</v>
      </c>
      <c r="G25" s="24"/>
    </row>
    <row r="26" spans="1:7" s="19" customFormat="1" ht="24" customHeight="1">
      <c r="A26" s="20" t="s">
        <v>45</v>
      </c>
      <c r="B26" s="26" t="s">
        <v>46</v>
      </c>
      <c r="C26" s="27"/>
      <c r="D26" s="23" t="s">
        <v>11</v>
      </c>
      <c r="E26" s="41">
        <v>0</v>
      </c>
      <c r="F26" s="42">
        <v>0</v>
      </c>
      <c r="G26" s="43"/>
    </row>
    <row r="27" spans="1:7" s="19" customFormat="1">
      <c r="A27" s="20" t="s">
        <v>47</v>
      </c>
      <c r="B27" s="55" t="s">
        <v>48</v>
      </c>
      <c r="C27" s="56"/>
      <c r="D27" s="23" t="s">
        <v>11</v>
      </c>
      <c r="E27" s="41">
        <v>0</v>
      </c>
      <c r="F27" s="29">
        <v>0</v>
      </c>
      <c r="G27" s="30"/>
    </row>
    <row r="28" spans="1:7" s="19" customFormat="1" ht="12.75" customHeight="1">
      <c r="A28" s="20" t="s">
        <v>49</v>
      </c>
      <c r="B28" s="55" t="s">
        <v>50</v>
      </c>
      <c r="C28" s="56"/>
      <c r="D28" s="23" t="s">
        <v>11</v>
      </c>
      <c r="E28" s="41">
        <v>0</v>
      </c>
      <c r="F28" s="29">
        <v>0</v>
      </c>
      <c r="G28" s="30"/>
    </row>
    <row r="29" spans="1:7" s="19" customFormat="1" ht="12.75" customHeight="1">
      <c r="A29" s="20" t="s">
        <v>51</v>
      </c>
      <c r="B29" s="26" t="s">
        <v>52</v>
      </c>
      <c r="C29" s="27"/>
      <c r="D29" s="23" t="s">
        <v>11</v>
      </c>
      <c r="E29" s="41">
        <v>0</v>
      </c>
      <c r="F29" s="29">
        <v>0</v>
      </c>
      <c r="G29" s="30"/>
    </row>
    <row r="30" spans="1:7" s="19" customFormat="1" ht="24" customHeight="1">
      <c r="A30" s="20" t="s">
        <v>53</v>
      </c>
      <c r="B30" s="26" t="s">
        <v>54</v>
      </c>
      <c r="C30" s="27"/>
      <c r="D30" s="23" t="s">
        <v>11</v>
      </c>
      <c r="E30" s="41">
        <v>0</v>
      </c>
      <c r="F30" s="29">
        <v>0</v>
      </c>
      <c r="G30" s="30"/>
    </row>
    <row r="31" spans="1:7" s="19" customFormat="1" ht="59.25" customHeight="1">
      <c r="A31" s="20" t="s">
        <v>55</v>
      </c>
      <c r="B31" s="26" t="s">
        <v>56</v>
      </c>
      <c r="C31" s="27"/>
      <c r="D31" s="23" t="s">
        <v>11</v>
      </c>
      <c r="E31" s="29">
        <v>0</v>
      </c>
      <c r="F31" s="29">
        <v>0</v>
      </c>
      <c r="G31" s="30"/>
    </row>
    <row r="32" spans="1:7" s="19" customFormat="1" ht="12.75" customHeight="1">
      <c r="A32" s="20" t="s">
        <v>57</v>
      </c>
      <c r="B32" s="58" t="s">
        <v>58</v>
      </c>
      <c r="C32" s="59"/>
      <c r="D32" s="23" t="s">
        <v>59</v>
      </c>
      <c r="E32" s="60"/>
      <c r="F32" s="61"/>
      <c r="G32" s="62"/>
    </row>
    <row r="33" spans="1:8" s="19" customFormat="1" ht="12.75" customHeight="1">
      <c r="A33" s="20" t="s">
        <v>60</v>
      </c>
      <c r="B33" s="21" t="s">
        <v>61</v>
      </c>
      <c r="C33" s="22"/>
      <c r="D33" s="23" t="s">
        <v>59</v>
      </c>
      <c r="E33" s="60"/>
      <c r="F33" s="63"/>
      <c r="G33" s="64"/>
    </row>
    <row r="34" spans="1:8" s="19" customFormat="1">
      <c r="A34" s="20" t="s">
        <v>62</v>
      </c>
      <c r="B34" s="58" t="s">
        <v>63</v>
      </c>
      <c r="C34" s="59"/>
      <c r="D34" s="23" t="s">
        <v>59</v>
      </c>
      <c r="E34" s="60"/>
      <c r="F34" s="63"/>
      <c r="G34" s="64"/>
    </row>
    <row r="35" spans="1:8" s="19" customFormat="1" ht="25.5" customHeight="1">
      <c r="A35" s="20" t="s">
        <v>64</v>
      </c>
      <c r="B35" s="58" t="s">
        <v>65</v>
      </c>
      <c r="C35" s="59"/>
      <c r="D35" s="23" t="s">
        <v>66</v>
      </c>
      <c r="E35" s="23">
        <v>502.8</v>
      </c>
      <c r="F35" s="24">
        <v>502.8</v>
      </c>
      <c r="G35" s="24">
        <f>G36</f>
        <v>352.59664600000002</v>
      </c>
      <c r="H35" s="65"/>
    </row>
    <row r="36" spans="1:8" s="19" customFormat="1" ht="23.25" customHeight="1">
      <c r="A36" s="20" t="s">
        <v>67</v>
      </c>
      <c r="B36" s="58" t="s">
        <v>68</v>
      </c>
      <c r="C36" s="59"/>
      <c r="D36" s="23" t="s">
        <v>66</v>
      </c>
      <c r="E36" s="23">
        <v>447</v>
      </c>
      <c r="F36" s="66">
        <f>F35</f>
        <v>502.8</v>
      </c>
      <c r="G36" s="66">
        <f>'[1]Тепло Вода Стоки Эл. эн.'!$D$25/1000</f>
        <v>352.59664600000002</v>
      </c>
      <c r="H36" s="25"/>
    </row>
    <row r="37" spans="1:8" s="19" customFormat="1">
      <c r="A37" s="20" t="s">
        <v>69</v>
      </c>
      <c r="B37" s="26" t="s">
        <v>70</v>
      </c>
      <c r="C37" s="27"/>
      <c r="D37" s="23" t="s">
        <v>66</v>
      </c>
      <c r="E37" s="24">
        <f>E36</f>
        <v>447</v>
      </c>
      <c r="F37" s="24">
        <f>F36</f>
        <v>502.8</v>
      </c>
      <c r="G37" s="24">
        <f>G36</f>
        <v>352.59664600000002</v>
      </c>
    </row>
    <row r="38" spans="1:8" s="19" customFormat="1">
      <c r="A38" s="20" t="s">
        <v>71</v>
      </c>
      <c r="B38" s="26" t="s">
        <v>72</v>
      </c>
      <c r="C38" s="27"/>
      <c r="D38" s="23" t="s">
        <v>66</v>
      </c>
      <c r="E38" s="24">
        <f>E36-E37</f>
        <v>0</v>
      </c>
      <c r="F38" s="24">
        <v>0</v>
      </c>
      <c r="G38" s="24">
        <v>0</v>
      </c>
    </row>
    <row r="39" spans="1:8" s="19" customFormat="1" ht="22.5" customHeight="1">
      <c r="A39" s="20" t="s">
        <v>73</v>
      </c>
      <c r="B39" s="58" t="s">
        <v>74</v>
      </c>
      <c r="C39" s="59"/>
      <c r="D39" s="23" t="s">
        <v>75</v>
      </c>
      <c r="E39" s="51">
        <f>(E35-E36)/E35*100</f>
        <v>11.09785202863962</v>
      </c>
      <c r="F39" s="67"/>
      <c r="G39" s="62"/>
    </row>
    <row r="40" spans="1:8" s="19" customFormat="1" ht="23.25" customHeight="1">
      <c r="A40" s="20" t="s">
        <v>76</v>
      </c>
      <c r="B40" s="58" t="s">
        <v>77</v>
      </c>
      <c r="C40" s="59"/>
      <c r="D40" s="23" t="s">
        <v>78</v>
      </c>
      <c r="E40" s="23"/>
      <c r="F40" s="67"/>
      <c r="G40" s="64"/>
    </row>
    <row r="41" spans="1:8" s="19" customFormat="1" ht="27" customHeight="1">
      <c r="A41" s="20" t="s">
        <v>79</v>
      </c>
      <c r="B41" s="58" t="s">
        <v>80</v>
      </c>
      <c r="C41" s="59"/>
      <c r="D41" s="23" t="s">
        <v>78</v>
      </c>
      <c r="E41" s="23"/>
      <c r="F41" s="67"/>
      <c r="G41" s="64"/>
    </row>
    <row r="42" spans="1:8" s="19" customFormat="1" ht="12.75" customHeight="1">
      <c r="A42" s="20" t="s">
        <v>81</v>
      </c>
      <c r="B42" s="58" t="s">
        <v>82</v>
      </c>
      <c r="C42" s="59"/>
      <c r="D42" s="23" t="s">
        <v>83</v>
      </c>
      <c r="E42" s="23"/>
      <c r="F42" s="68"/>
      <c r="G42" s="62"/>
    </row>
    <row r="43" spans="1:8" s="19" customFormat="1">
      <c r="A43" s="20" t="s">
        <v>84</v>
      </c>
      <c r="B43" s="58" t="s">
        <v>85</v>
      </c>
      <c r="C43" s="59"/>
      <c r="D43" s="23" t="s">
        <v>83</v>
      </c>
      <c r="E43" s="23"/>
      <c r="F43" s="68"/>
      <c r="G43" s="62"/>
    </row>
    <row r="44" spans="1:8" s="19" customFormat="1" ht="22.5" customHeight="1">
      <c r="A44" s="20" t="s">
        <v>86</v>
      </c>
      <c r="B44" s="58" t="s">
        <v>87</v>
      </c>
      <c r="C44" s="59"/>
      <c r="D44" s="23" t="s">
        <v>88</v>
      </c>
      <c r="E44" s="60"/>
      <c r="F44" s="69"/>
      <c r="G44" s="70"/>
    </row>
    <row r="45" spans="1:8" s="19" customFormat="1" ht="38.25" customHeight="1">
      <c r="A45" s="20" t="s">
        <v>89</v>
      </c>
      <c r="B45" s="58" t="s">
        <v>90</v>
      </c>
      <c r="C45" s="59"/>
      <c r="D45" s="23" t="s">
        <v>91</v>
      </c>
      <c r="E45" s="60"/>
      <c r="F45" s="24"/>
      <c r="G45" s="30"/>
    </row>
    <row r="46" spans="1:8" s="19" customFormat="1" ht="37.5" customHeight="1">
      <c r="A46" s="20" t="s">
        <v>92</v>
      </c>
      <c r="B46" s="58" t="s">
        <v>93</v>
      </c>
      <c r="C46" s="59"/>
      <c r="D46" s="23" t="s">
        <v>94</v>
      </c>
      <c r="E46" s="30"/>
      <c r="F46" s="24"/>
      <c r="G46" s="30"/>
    </row>
    <row r="47" spans="1:8" s="19" customFormat="1" ht="36.75" customHeight="1" thickBot="1">
      <c r="A47" s="71" t="s">
        <v>95</v>
      </c>
      <c r="B47" s="72" t="s">
        <v>96</v>
      </c>
      <c r="C47" s="73"/>
      <c r="D47" s="74" t="s">
        <v>97</v>
      </c>
      <c r="E47" s="75"/>
      <c r="F47" s="76"/>
      <c r="G47" s="77"/>
    </row>
    <row r="48" spans="1:8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="19" customFormat="1"/>
    <row r="66" s="19" customFormat="1"/>
    <row r="67" s="19" customFormat="1"/>
    <row r="68" s="19" customFormat="1"/>
  </sheetData>
  <autoFilter ref="E7:G7"/>
  <mergeCells count="41">
    <mergeCell ref="B43:C43"/>
    <mergeCell ref="B44:C44"/>
    <mergeCell ref="B45:C45"/>
    <mergeCell ref="B46:C46"/>
    <mergeCell ref="B47:C47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0:C10"/>
    <mergeCell ref="B11:C11"/>
    <mergeCell ref="A12:A15"/>
    <mergeCell ref="B12:B15"/>
    <mergeCell ref="A16:A18"/>
    <mergeCell ref="B16:B18"/>
    <mergeCell ref="A3:G3"/>
    <mergeCell ref="B5:C5"/>
    <mergeCell ref="B6:C6"/>
    <mergeCell ref="B7:C7"/>
    <mergeCell ref="B8:C8"/>
    <mergeCell ref="B9:C9"/>
  </mergeCells>
  <dataValidations count="3">
    <dataValidation type="list" allowBlank="1" showInputMessage="1" showErrorMessage="1" sqref="E7:G7">
      <formula1>kind_of_activity</formula1>
    </dataValidation>
    <dataValidation type="whole" allowBlank="1" showInputMessage="1" showErrorMessage="1" sqref="F42:G43">
      <formula1>0</formula1>
      <formula2>999999999999</formula2>
    </dataValidation>
    <dataValidation type="decimal" allowBlank="1" showInputMessage="1" showErrorMessage="1" sqref="F45:G47 E46 F16:G17 F19:G41 E37:E38 G8:G13 E31 F11:F13 E9:F9">
      <formula1>0</formula1>
      <formula2>999999999999</formula2>
    </dataValidation>
  </dataValidation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Теплоноситель</vt:lpstr>
    </vt:vector>
  </TitlesOfParts>
  <Company>ФГУН ГНЦ ВБ "Вектор" Роспотребнадзора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korotkova_yun</dc:creator>
  <cp:lastModifiedBy>korotkova_yun</cp:lastModifiedBy>
  <dcterms:created xsi:type="dcterms:W3CDTF">2015-06-02T02:36:19Z</dcterms:created>
  <dcterms:modified xsi:type="dcterms:W3CDTF">2015-06-02T02:36:34Z</dcterms:modified>
</cp:coreProperties>
</file>